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9000" firstSheet="0" activeTab="0"/>
  </bookViews>
  <sheets>
    <sheet sheetId="1" name="Rates" state="visible" r:id="rId4"/>
    <sheet sheetId="2" name="Your figures" state="visible" r:id="rId5"/>
    <sheet sheetId="3" name="Start here" state="visible" r:id="rId6"/>
    <sheet sheetId="4" name="Notes" state="visible" r:id="rId7"/>
  </sheets>
  <definedNames>
    <definedName name="STANDARD_ALLOWANCE">Rates!$B$2</definedName>
    <definedName name="MIN_ALLOWANCE">Rates!$B$3</definedName>
    <definedName name="THRESHOLD_LIMIT">Rates!$B$4</definedName>
    <definedName name="ADJUSTED_LIMIT">Rates!$B$5</definedName>
    <definedName name="RATE_BASIC">Rates!$B$6</definedName>
    <definedName name="RATE_HIGHER">Rates!$B$7</definedName>
    <definedName name="RATE_ADDITIONAL">Rates!$B$8</definedName>
    <definedName name="In_ThresholdIncome">'Your figures'!$B$3</definedName>
    <definedName name="In_PensionGrowth">'Your figures'!$B$4</definedName>
    <definedName name="In_OtherPensionInput">'Your figures'!$B$5</definedName>
    <definedName name="In_TaxRate">'Your figures'!$B$6</definedName>
    <definedName name="In_CF_Year3">'Your figures'!$B$8</definedName>
    <definedName name="In_CF_Year2">'Your figures'!$B$9</definedName>
    <definedName name="In_CF_Year1">'Your figures'!$B$10</definedName>
    <definedName name="TotalPensionInput">'Your figures'!$B$12</definedName>
    <definedName name="AdjustedIncome">'Your figures'!$B$13</definedName>
    <definedName name="IsTapered">'Your figures'!$B$14</definedName>
    <definedName name="TaperReduction">'Your figures'!$B$15</definedName>
    <definedName name="AnnualAllowance">'Your figures'!$B$16</definedName>
    <definedName name="Excess">'Your figures'!$B$17</definedName>
    <definedName name="CFUsed3">'Your figures'!$B$18</definedName>
    <definedName name="CFUsed2">'Your figures'!$B$19</definedName>
    <definedName name="CFUsed1">'Your figures'!$B$20</definedName>
    <definedName name="CFUsed">'Your figures'!$B$21</definedName>
    <definedName name="ChargeableExcess">'Your figures'!$B$22</definedName>
    <definedName name="TaxCharge">'Your figures'!$B$23</definedName>
  </definedNames>
  <calcPr calcId="171027"/>
</workbook>
</file>

<file path=xl/sharedStrings.xml><?xml version="1.0" encoding="utf-8"?>
<sst xmlns="http://schemas.openxmlformats.org/spreadsheetml/2006/main" count="117" uniqueCount="102">
  <si>
    <t>Locked rates: do not edit (2026/27 basis, verified 26 August 2026)</t>
  </si>
  <si>
    <t>Standard annual allowance (GBP): 2026/27 (unchanged from 2025/26)</t>
  </si>
  <si>
    <t>Minimum tapered allowance (GBP): 2026/27 (unchanged from 2025/26)</t>
  </si>
  <si>
    <t>Threshold income taper trigger (GBP): 2026/27 (unchanged from 2025/26)</t>
  </si>
  <si>
    <t>Adjusted income taper trigger (GBP): 2026/27 (unchanged from 2025/26)</t>
  </si>
  <si>
    <t>Income tax: basic rate (for AA charge)</t>
  </si>
  <si>
    <t>Income tax: higher rate (for AA charge)</t>
  </si>
  <si>
    <t>Income tax: additional rate (for AA charge)</t>
  </si>
  <si>
    <t>Your figures: edit the highlighted cells</t>
  </si>
  <si>
    <t>Summary</t>
  </si>
  <si>
    <t>Threshold income for the year (GBP)</t>
  </si>
  <si>
    <t>Threshold income</t>
  </si>
  <si>
    <t>NHS pension input amount (growth this year, GBP)</t>
  </si>
  <si>
    <t>NHS pension input amount</t>
  </si>
  <si>
    <t>Pension input to ALL other registered schemes (SIPP, AVCs, other employer, GBP)</t>
  </si>
  <si>
    <t>Other schemes pension input</t>
  </si>
  <si>
    <t>Marginal income tax rate (use: 0.20 / 0.40 / 0.45)</t>
  </si>
  <si>
    <t>Total pension input amount</t>
  </si>
  <si>
    <t>Unused annual allowance carried forward (enter one figure per year)</t>
  </si>
  <si>
    <t>Adjusted income</t>
  </si>
  <si>
    <t>Unused allowance from 3 tax years ago (used first)</t>
  </si>
  <si>
    <t>Taper applies?</t>
  </si>
  <si>
    <t>Unused allowance from 2 tax years ago</t>
  </si>
  <si>
    <t>Annual allowance</t>
  </si>
  <si>
    <t>Unused allowance from last tax year (used last)</t>
  </si>
  <si>
    <t>Excess before carry-forward</t>
  </si>
  <si>
    <t>Carry-forward used</t>
  </si>
  <si>
    <t>Total pension input amount, all schemes (GBP)</t>
  </si>
  <si>
    <t>Chargeable excess</t>
  </si>
  <si>
    <t>Adjusted income (threshold income + total pension input, all schemes)</t>
  </si>
  <si>
    <t>Annual allowance charge</t>
  </si>
  <si>
    <t>Taper reduction (GBP, 0 if not tapered)</t>
  </si>
  <si>
    <t>Effective cost %</t>
  </si>
  <si>
    <t>Your annual allowance this year (GBP)</t>
  </si>
  <si>
    <t>Excess over this year's allowance, before carry-forward (GBP)</t>
  </si>
  <si>
    <t>Carry-forward used from 3 tax years ago (GBP)</t>
  </si>
  <si>
    <t>Carry-forward used from 2 tax years ago (GBP)</t>
  </si>
  <si>
    <t>Carry-forward used from last tax year (GBP)</t>
  </si>
  <si>
    <t>Total carry-forward used (GBP)</t>
  </si>
  <si>
    <t>Chargeable excess after carry-forward (GBP)</t>
  </si>
  <si>
    <t>Estimated annual allowance tax charge (GBP)</t>
  </si>
  <si>
    <t>Effective cost as % of total pension input (when charge &gt; 0)</t>
  </si>
  <si>
    <t>Carry-forward status</t>
  </si>
  <si>
    <t>Scheme coverage status</t>
  </si>
  <si>
    <t>Check: excess + allowance = total pension input</t>
  </si>
  <si>
    <t>NHS Pension annual allowance and taper model</t>
  </si>
  <si>
    <t>Medical Accountants UK</t>
  </si>
  <si>
    <t/>
  </si>
  <si>
    <t>This model estimates your NHS pension annual allowance position and any annual</t>
  </si>
  <si>
    <t>allowance charge, including the taper and three years of carry-forward, for 2026/27.</t>
  </si>
  <si>
    <t>How to use:</t>
  </si>
  <si>
    <t>1. Go to the 'Your figures' tab.</t>
  </si>
  <si>
    <t>2. Edit the highlighted cells: threshold income, NHS pension input amount, pension</t>
  </si>
  <si>
    <t xml:space="preserve">   input to any other scheme, your tax rate, and unused allowance for each of the</t>
  </si>
  <si>
    <t xml:space="preserve">   previous three tax years.</t>
  </si>
  <si>
    <t>3. Every figure recalculates automatically.</t>
  </si>
  <si>
    <t>Tax rate options: 0.20 (basic 20%), 0.40 (higher 40%), 0.45 (additional 45%).</t>
  </si>
  <si>
    <t>Carry-forward matters more than anything else on the sheet.</t>
  </si>
  <si>
    <t>If you leave the three carry-forward cells at zero, the charge shown is the charge</t>
  </si>
  <si>
    <t>BEFORE carry-forward. Unused allowance from the previous three tax years can remove</t>
  </si>
  <si>
    <t>it entirely. The 'Carry-forward status' row says so while those cells are empty.</t>
  </si>
  <si>
    <t>The 'Rates' tab holds the locked 2026/27 rates. Do not edit it.</t>
  </si>
  <si>
    <t>See 'Notes' for assumptions and limitations.</t>
  </si>
  <si>
    <t>The taper applies only when threshold income is over 200,000 AND adjusted income</t>
  </si>
  <si>
    <t>is over 260,000. The minimum tapered allowance is 10,000.</t>
  </si>
  <si>
    <t>Scheme Pays is available where the charge is over 2,000 and NHS scheme growth alone</t>
  </si>
  <si>
    <t>exceeds 60,000. Speak to a specialist.</t>
  </si>
  <si>
    <t>Assumptions and limitations</t>
  </si>
  <si>
    <t>2026/27 figures, verified 26 August 2026 at gov.uk pension schemes rates and allowances,</t>
  </si>
  <si>
    <t>which lists identical values under 2026 to 2027 and 2025 to 2026: standard annual</t>
  </si>
  <si>
    <t>allowance GBP60,000; minimum tapered allowance GBP10,000; threshold income trigger</t>
  </si>
  <si>
    <t>GBP200,000; adjusted income trigger GBP260,000.</t>
  </si>
  <si>
    <t>Taper: where threshold income is over GBP200,000 AND adjusted income is over GBP260,000,</t>
  </si>
  <si>
    <t>the allowance reduces by GBP1 for every GBP2 of excess adjusted income, down to GBP10,000.</t>
  </si>
  <si>
    <t>Pension input amount: this model uses the GROWTH in your pension benefits (the pension</t>
  </si>
  <si>
    <t>input amount), not the contributions you paid. These differ for defined-benefit schemes.</t>
  </si>
  <si>
    <t>Adjusted income: built as threshold income plus the TOTAL pension input amount across</t>
  </si>
  <si>
    <t>every registered scheme you are in, not just the NHS one. That follows the statutory</t>
  </si>
  <si>
    <t>definition in Finance Act 2004 s.228ZA and HMRC PTM057100: adjusted income starts from</t>
  </si>
  <si>
    <t>net income, adds back contributions relieved under a net pay arrangement, and adds the</t>
  </si>
  <si>
    <t>pension input amount less your own contributions. Starting from threshold income, which</t>
  </si>
  <si>
    <t>already has relief-at-source contributions deducted, that build-up comes to threshold</t>
  </si>
  <si>
    <t>income plus total pension input. Enter every scheme in the 'other schemes' cell or the</t>
  </si>
  <si>
    <t>taper will read lower than it should.</t>
  </si>
  <si>
    <t>One case this does not catch: salary sacrifice arrangements entered into on or after</t>
  </si>
  <si>
    <t>9 July 2015 are added back to threshold income and are also inside the pension input</t>
  </si>
  <si>
    <t>amount, so adjusted income here reads high for them. Erring high means the model may</t>
  </si>
  <si>
    <t>show more taper than applies, not less.</t>
  </si>
  <si>
    <t>Carry-forward: unused annual allowance from the previous three tax years is modelled,</t>
  </si>
  <si>
    <t>one input cell per year. The current year's allowance is used first, then the earliest</t>
  </si>
  <si>
    <t>of the three carry-forward years (HMRC PTM055100). You must have been a member of a</t>
  </si>
  <si>
    <t>registered pension scheme in each year you carry forward from. Take the unused figures</t>
  </si>
  <si>
    <t>from your NHSBSA pension savings statements rather than estimating them.</t>
  </si>
  <si>
    <t>Scheme Pays: where the annual allowance charge exceeds GBP2,000 and NHS scheme growth</t>
  </si>
  <si>
    <t>alone exceeds GBP60,000, Mandatory Scheme Pays lets the scheme settle the charge</t>
  </si>
  <si>
    <t>in exchange for a permanent pension reduction. Election deadline: 31 July in the</t>
  </si>
  <si>
    <t>second tax year after the charge (2026/27 charge: 31 July 2028). The Scheme Pays test</t>
  </si>
  <si>
    <t>looks at the NHS scheme's own input amount, which is why it stays on the NHS cell.</t>
  </si>
  <si>
    <t>This is a directional model. Your actual position still depends on the accuracy of the</t>
  </si>
  <si>
    <t>figures you enter, Scheme Pays eligibility, the money purchase annual allowance if you</t>
  </si>
  <si>
    <t>have flexibly accessed a defined contribution pot, and revised savings statements under</t>
  </si>
  <si>
    <t>the McCloud remedy. Speak to a specialist for your exact 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</si>
</sst>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####"/>
    <numFmt numFmtId="165" formatCode="£#,##0"/>
  </numFmts>
  <fonts count="8" x14ac:knownFonts="1">
    <font>
      <color theme="1"/>
      <family val="2"/>
      <scheme val="minor"/>
      <sz val="11"/>
      <name val="Calibri"/>
    </font>
    <font>
      <b/>
      <color rgb="FFFFFFFF"/>
      <sz val="11"/>
    </font>
    <font>
      <color rgb="FF001b3d"/>
    </font>
    <font>
      <b/>
      <color rgb="FF001b3d"/>
    </font>
    <font>
      <b/>
    </font>
    <font>
      <b/>
      <color rgb="FFb87333"/>
    </font>
    <font>
      <b/>
      <color rgb="FF001b3d"/>
      <sz val="14"/>
    </font>
    <font>
      <b/>
      <color rgb="FF001b3d"/>
      <sz val="12"/>
    </font>
  </fonts>
  <fills count="5">
    <fill>
      <patternFill patternType="none"/>
    </fill>
    <fill>
      <patternFill patternType="gray125"/>
    </fill>
    <fill>
      <patternFill patternType="solid">
        <fgColor rgb="FF001b3d"/>
      </patternFill>
    </fill>
    <fill>
      <patternFill patternType="solid">
        <fgColor rgb="FFb87333"/>
      </patternFill>
    </fill>
    <fill>
      <patternFill patternType="solid">
        <fgColor rgb="FFF5ED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164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/>
    <xf numFmtId="165" fontId="0" fillId="4" borderId="0" xfId="0" applyNumberFormat="1" applyFill="1" applyProtection="1">
      <protection locked="0"/>
    </xf>
    <xf numFmtId="165" fontId="0" fillId="0" borderId="0" xfId="0" applyNumberFormat="1"/>
    <xf numFmtId="10" fontId="0" fillId="4" borderId="0" xfId="0" applyNumberFormat="1" applyFill="1" applyProtection="1">
      <protection locked="0"/>
    </xf>
    <xf numFmtId="0" fontId="3" fillId="0" borderId="0" xfId="0" applyFont="1"/>
    <xf numFmtId="165" fontId="3" fillId="0" borderId="0" xfId="0" applyNumberFormat="1" applyFont="1"/>
    <xf numFmtId="2" fontId="0" fillId="0" borderId="0" xfId="0" applyNumberForma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b3d"/>
  </sheetPr>
  <dimension ref="A1:B8"/>
  <sheetFormatPr defaultRowHeight="15" outlineLevelRow="0" outlineLevelCol="0" x14ac:dyDescent="55"/>
  <cols>
    <col min="1" max="1" width="60" style="1" customWidth="1"/>
    <col min="2" max="2" width="18" customWidth="1"/>
  </cols>
  <sheetData>
    <row r="1" spans="1:2" x14ac:dyDescent="0.25">
      <c r="A1" s="2" t="s">
        <v>0</v>
      </c>
      <c r="B1" s="2"/>
    </row>
    <row r="2" spans="1:2" x14ac:dyDescent="0.25">
      <c r="A2" s="3" t="s">
        <v>1</v>
      </c>
      <c r="B2" s="4">
        <v>60000</v>
      </c>
    </row>
    <row r="3" spans="1:2" x14ac:dyDescent="0.25">
      <c r="A3" s="3" t="s">
        <v>2</v>
      </c>
      <c r="B3" s="4">
        <v>10000</v>
      </c>
    </row>
    <row r="4" spans="1:2" x14ac:dyDescent="0.25">
      <c r="A4" s="3" t="s">
        <v>3</v>
      </c>
      <c r="B4" s="4">
        <v>200000</v>
      </c>
    </row>
    <row r="5" spans="1:2" x14ac:dyDescent="0.25">
      <c r="A5" s="3" t="s">
        <v>4</v>
      </c>
      <c r="B5" s="4">
        <v>260000</v>
      </c>
    </row>
    <row r="6" spans="1:2" x14ac:dyDescent="0.25">
      <c r="A6" s="3" t="s">
        <v>5</v>
      </c>
      <c r="B6" s="5">
        <v>0.2</v>
      </c>
    </row>
    <row r="7" spans="1:2" x14ac:dyDescent="0.25">
      <c r="A7" s="3" t="s">
        <v>6</v>
      </c>
      <c r="B7" s="5">
        <v>0.4</v>
      </c>
    </row>
    <row r="8" spans="1:2" x14ac:dyDescent="0.25">
      <c r="A8" s="3" t="s">
        <v>7</v>
      </c>
      <c r="B8" s="5">
        <v>0.45</v>
      </c>
    </row>
  </sheetData>
  <sheetProtection sheet="1"/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333"/>
  </sheetPr>
  <dimension ref="A1:E27"/>
  <sheetFormatPr defaultRowHeight="15" outlineLevelRow="0" outlineLevelCol="0" x14ac:dyDescent="55"/>
  <cols>
    <col min="1" max="1" width="52" customWidth="1"/>
    <col min="2" max="2" width="20" customWidth="1"/>
    <col min="3" max="3" width="4" customWidth="1"/>
    <col min="4" max="4" width="38" customWidth="1"/>
    <col min="5" max="5" width="20" customWidth="1"/>
  </cols>
  <sheetData>
    <row r="1" spans="1:5" x14ac:dyDescent="0.25">
      <c r="A1" s="6" t="s">
        <v>8</v>
      </c>
      <c r="B1" s="6"/>
      <c r="D1" s="7" t="s">
        <v>9</v>
      </c>
      <c r="E1" s="7"/>
    </row>
    <row r="3" spans="1:5" x14ac:dyDescent="0.25">
      <c r="A3" s="8" t="s">
        <v>10</v>
      </c>
      <c r="B3" s="9">
        <v>150000</v>
      </c>
      <c r="D3" s="8" t="s">
        <v>11</v>
      </c>
      <c r="E3" s="10">
        <f>In_ThresholdIncome</f>
      </c>
    </row>
    <row r="4" spans="1:5" x14ac:dyDescent="0.25">
      <c r="A4" s="8" t="s">
        <v>12</v>
      </c>
      <c r="B4" s="9">
        <v>40000</v>
      </c>
      <c r="D4" s="8" t="s">
        <v>13</v>
      </c>
      <c r="E4" s="10">
        <f>In_PensionGrowth</f>
      </c>
    </row>
    <row r="5" spans="1:5" x14ac:dyDescent="0.25">
      <c r="A5" s="8" t="s">
        <v>14</v>
      </c>
      <c r="B5" s="9">
        <v>0</v>
      </c>
      <c r="D5" s="8" t="s">
        <v>15</v>
      </c>
      <c r="E5" s="10">
        <f>In_OtherPensionInput</f>
      </c>
    </row>
    <row r="6" spans="1:5" x14ac:dyDescent="0.25">
      <c r="A6" s="8" t="s">
        <v>16</v>
      </c>
      <c r="B6" s="11">
        <v>0.4</v>
      </c>
      <c r="D6" s="12" t="s">
        <v>17</v>
      </c>
      <c r="E6" s="13">
        <f>TotalPensionInput</f>
      </c>
    </row>
    <row r="7" spans="1:5" x14ac:dyDescent="0.25">
      <c r="A7" s="6" t="s">
        <v>18</v>
      </c>
      <c r="B7" s="6"/>
      <c r="D7" s="8" t="s">
        <v>19</v>
      </c>
      <c r="E7" s="10">
        <f>AdjustedIncome</f>
      </c>
    </row>
    <row r="8" spans="1:5" x14ac:dyDescent="0.25">
      <c r="A8" s="8" t="s">
        <v>20</v>
      </c>
      <c r="B8" s="9">
        <v>0</v>
      </c>
      <c r="D8" s="8" t="s">
        <v>21</v>
      </c>
      <c r="E8">
        <f>IsTapered</f>
      </c>
    </row>
    <row r="9" spans="1:5" x14ac:dyDescent="0.25">
      <c r="A9" s="8" t="s">
        <v>22</v>
      </c>
      <c r="B9" s="9">
        <v>0</v>
      </c>
      <c r="D9" s="12" t="s">
        <v>23</v>
      </c>
      <c r="E9" s="13">
        <f>AnnualAllowance</f>
      </c>
    </row>
    <row r="10" spans="1:5" x14ac:dyDescent="0.25">
      <c r="A10" s="8" t="s">
        <v>24</v>
      </c>
      <c r="B10" s="9">
        <v>0</v>
      </c>
      <c r="D10" s="8" t="s">
        <v>25</v>
      </c>
      <c r="E10" s="10">
        <f>Excess</f>
      </c>
    </row>
    <row r="11" spans="4:5" x14ac:dyDescent="0.25">
      <c r="D11" s="8" t="s">
        <v>26</v>
      </c>
      <c r="E11" s="10">
        <f>CFUsed</f>
      </c>
    </row>
    <row r="12" spans="1:5" x14ac:dyDescent="0.25">
      <c r="A12" s="8" t="s">
        <v>27</v>
      </c>
      <c r="B12" s="10">
        <f>In_PensionGrowth+In_OtherPensionInput</f>
      </c>
      <c r="D12" s="8" t="s">
        <v>28</v>
      </c>
      <c r="E12" s="10">
        <f>ChargeableExcess</f>
      </c>
    </row>
    <row r="13" spans="1:2" x14ac:dyDescent="0.25">
      <c r="A13" s="8" t="s">
        <v>29</v>
      </c>
      <c r="B13" s="10">
        <f>In_ThresholdIncome+TotalPensionInput</f>
      </c>
    </row>
    <row r="14" spans="1:5" x14ac:dyDescent="0.25">
      <c r="A14" s="8" t="s">
        <v>21</v>
      </c>
      <c r="B14">
        <f>IF(AND(In_ThresholdIncome&gt;THRESHOLD_LIMIT,AdjustedIncome&gt;ADJUSTED_LIMIT),"Yes","No")</f>
      </c>
      <c r="D14" s="12" t="s">
        <v>30</v>
      </c>
      <c r="E14" s="13">
        <f>TaxCharge</f>
      </c>
    </row>
    <row r="15" spans="1:5" x14ac:dyDescent="0.25">
      <c r="A15" s="8" t="s">
        <v>31</v>
      </c>
      <c r="B15" s="10">
        <f>IF(AND(In_ThresholdIncome&gt;THRESHOLD_LIMIT,AdjustedIncome&gt;ADJUSTED_LIMIT),(AdjustedIncome-ADJUSTED_LIMIT)/2,0)</f>
      </c>
      <c r="D15" s="8" t="s">
        <v>32</v>
      </c>
      <c r="E15" s="14">
        <f>TaxCharge/MAX(TotalPensionInput,1)*100</f>
      </c>
    </row>
    <row r="16" spans="1:2" x14ac:dyDescent="0.25">
      <c r="A16" s="15" t="s">
        <v>33</v>
      </c>
      <c r="B16" s="16">
        <f>MAX(MIN_ALLOWANCE,STANDARD_ALLOWANCE-TaperReduction)</f>
      </c>
    </row>
    <row r="17" spans="1:2" x14ac:dyDescent="0.25">
      <c r="A17" s="8" t="s">
        <v>34</v>
      </c>
      <c r="B17" s="10">
        <f>MAX(0,TotalPensionInput-AnnualAllowance)</f>
      </c>
    </row>
    <row r="18" spans="1:2" x14ac:dyDescent="0.25">
      <c r="A18" s="8" t="s">
        <v>35</v>
      </c>
      <c r="B18" s="10">
        <f>MIN(In_CF_Year3,Excess)</f>
      </c>
    </row>
    <row r="19" spans="1:2" x14ac:dyDescent="0.25">
      <c r="A19" s="8" t="s">
        <v>36</v>
      </c>
      <c r="B19" s="10">
        <f>MIN(In_CF_Year2,MAX(0,Excess-CFUsed3))</f>
      </c>
    </row>
    <row r="20" spans="1:2" x14ac:dyDescent="0.25">
      <c r="A20" s="8" t="s">
        <v>37</v>
      </c>
      <c r="B20" s="10">
        <f>MIN(In_CF_Year1,MAX(0,Excess-CFUsed3-CFUsed2))</f>
      </c>
    </row>
    <row r="21" spans="1:2" x14ac:dyDescent="0.25">
      <c r="A21" s="8" t="s">
        <v>38</v>
      </c>
      <c r="B21" s="10">
        <f>CFUsed3+CFUsed2+CFUsed1</f>
      </c>
    </row>
    <row r="22" spans="1:2" x14ac:dyDescent="0.25">
      <c r="A22" s="15" t="s">
        <v>39</v>
      </c>
      <c r="B22" s="16">
        <f>MAX(0,Excess-CFUsed)</f>
      </c>
    </row>
    <row r="23" spans="1:2" x14ac:dyDescent="0.25">
      <c r="A23" s="15" t="s">
        <v>40</v>
      </c>
      <c r="B23" s="13">
        <f>ChargeableExcess*In_TaxRate</f>
      </c>
    </row>
    <row r="24" spans="1:2" x14ac:dyDescent="0.25">
      <c r="A24" s="8" t="s">
        <v>41</v>
      </c>
      <c r="B24" s="5">
        <f>IF(AND(TotalPensionInput&gt;0,TaxCharge&gt;0),TaxCharge/TotalPensionInput,0)</f>
      </c>
    </row>
    <row r="25" spans="1:2" x14ac:dyDescent="0.25">
      <c r="A25" s="8" t="s">
        <v>42</v>
      </c>
      <c r="B25" s="17">
        <f>IF(In_CF_Year1+In_CF_Year2+In_CF_Year3=0,"CARRY-FORWARD NOT ENTERED: any charge above is BEFORE carry-forward and may be extinguished by it","Carry-forward entered for the previous three years")</f>
      </c>
    </row>
    <row r="26" spans="1:2" x14ac:dyDescent="0.25">
      <c r="A26" s="8" t="s">
        <v>43</v>
      </c>
      <c r="B26" s="17">
        <f>IF(In_OtherPensionInput=0,"NHS SCHEME ONLY: this assumes NHS pension growth is your only pension input. A SIPP, AVCs or another employer scheme raises adjusted income and can bring the taper into play","Pension input entered for schemes outside the NHS scheme")</f>
      </c>
    </row>
    <row r="27" spans="1:2" x14ac:dyDescent="0.25">
      <c r="A27" s="8" t="s">
        <v>44</v>
      </c>
      <c r="B27">
        <f>IF(ABS(Excess+AnnualAllowance-MAX(TotalPensionInput,AnnualAllowance))&lt;0.01,"OK","ERROR")</f>
      </c>
    </row>
  </sheetData>
  <mergeCells count="3">
    <mergeCell ref="A1:B1"/>
    <mergeCell ref="D1:E1"/>
    <mergeCell ref="A7:B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333"/>
  </sheetPr>
  <dimension ref="A1:A28"/>
  <sheetFormatPr defaultRowHeight="15" outlineLevelRow="0" outlineLevelCol="0" x14ac:dyDescent="55"/>
  <cols>
    <col min="1" max="1" width="90" customWidth="1"/>
  </cols>
  <sheetData>
    <row r="1" spans="1:1" x14ac:dyDescent="0.25">
      <c r="A1" s="18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47</v>
      </c>
    </row>
    <row r="7" spans="1:1" x14ac:dyDescent="0.25">
      <c r="A7" s="19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47</v>
      </c>
    </row>
    <row r="14" spans="1:1" x14ac:dyDescent="0.25">
      <c r="A14" t="s">
        <v>56</v>
      </c>
    </row>
    <row r="15" spans="1:1" x14ac:dyDescent="0.25">
      <c r="A15" t="s">
        <v>47</v>
      </c>
    </row>
    <row r="16" spans="1:1" x14ac:dyDescent="0.25">
      <c r="A16" s="19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47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47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47</v>
      </c>
    </row>
    <row r="27" spans="1:1" x14ac:dyDescent="0.25">
      <c r="A27" t="s">
        <v>65</v>
      </c>
    </row>
    <row r="28" spans="1:1" x14ac:dyDescent="0.25">
      <c r="A28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FormatPr defaultRowHeight="15" outlineLevelRow="0" outlineLevelCol="0" x14ac:dyDescent="55"/>
  <cols>
    <col min="1" max="1" width="100" customWidth="1"/>
  </cols>
  <sheetData>
    <row r="1" spans="1:1" x14ac:dyDescent="0.25">
      <c r="A1" s="18" t="s">
        <v>67</v>
      </c>
    </row>
    <row r="2" spans="1:1" x14ac:dyDescent="0.25">
      <c r="A2" t="s">
        <v>47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47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47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47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  <row r="19" spans="1:1" x14ac:dyDescent="0.25">
      <c r="A19" t="s">
        <v>81</v>
      </c>
    </row>
    <row r="20" spans="1:1" x14ac:dyDescent="0.25">
      <c r="A20" t="s">
        <v>82</v>
      </c>
    </row>
    <row r="21" spans="1:1" x14ac:dyDescent="0.25">
      <c r="A21" t="s">
        <v>83</v>
      </c>
    </row>
    <row r="22" spans="1:1" x14ac:dyDescent="0.25">
      <c r="A22" t="s">
        <v>47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47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47</v>
      </c>
    </row>
    <row r="34" spans="1:1" x14ac:dyDescent="0.25">
      <c r="A34" t="s">
        <v>93</v>
      </c>
    </row>
    <row r="35" spans="1:1" x14ac:dyDescent="0.25">
      <c r="A35" t="s">
        <v>94</v>
      </c>
    </row>
    <row r="36" spans="1:1" x14ac:dyDescent="0.25">
      <c r="A36" t="s">
        <v>95</v>
      </c>
    </row>
    <row r="37" spans="1:1" x14ac:dyDescent="0.25">
      <c r="A37" t="s">
        <v>96</v>
      </c>
    </row>
    <row r="38" spans="1:1" x14ac:dyDescent="0.25">
      <c r="A38" t="s">
        <v>97</v>
      </c>
    </row>
    <row r="39" spans="1:1" x14ac:dyDescent="0.25">
      <c r="A39" t="s">
        <v>47</v>
      </c>
    </row>
    <row r="40" spans="1:1" x14ac:dyDescent="0.25">
      <c r="A40" t="s">
        <v>98</v>
      </c>
    </row>
    <row r="41" spans="1:1" x14ac:dyDescent="0.25">
      <c r="A41" t="s">
        <v>99</v>
      </c>
    </row>
    <row r="42" spans="1:1" x14ac:dyDescent="0.25">
      <c r="A42" t="s">
        <v>100</v>
      </c>
    </row>
    <row r="43" spans="1:1" x14ac:dyDescent="0.25">
      <c r="A43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Rates</vt:lpstr>
      <vt:lpstr>Your figures</vt:lpstr>
      <vt:lpstr>Start here</vt:lpstr>
      <vt:lpstr>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Accountants UK</dc:creator>
  <dc:title/>
  <dc:subject/>
  <dc:description/>
  <cp:keywords/>
  <cp:category/>
  <cp:lastModifiedBy>Medical Accountants UK</cp:lastModifiedBy>
  <dcterms:created xsi:type="dcterms:W3CDTF">2024-01-01T00:00:00Z</dcterms:created>
  <dcterms:modified xsi:type="dcterms:W3CDTF">2024-01-01T00:00:00Z</dcterms:modified>
</cp:coreProperties>
</file>